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15e43c18feb96a5/사단법인윌/2023년/04. 이사회^J 총회/"/>
    </mc:Choice>
  </mc:AlternateContent>
  <xr:revisionPtr revIDLastSave="1" documentId="8_{2CEC58BF-A21E-4DB9-92A4-4760119D59AA}" xr6:coauthVersionLast="47" xr6:coauthVersionMax="47" xr10:uidLastSave="{DBAE65B1-20DD-4371-8710-0F802B30F4A9}"/>
  <bookViews>
    <workbookView xWindow="12735" yWindow="3150" windowWidth="15180" windowHeight="11310" xr2:uid="{A06E0730-2E7A-40A5-92CB-4D3B03C509A0}"/>
  </bookViews>
  <sheets>
    <sheet name="손잡다 22년 결산" sheetId="1" r:id="rId1"/>
    <sheet name="손잡다 23년 예산" sheetId="2" r:id="rId2"/>
  </sheets>
  <definedNames>
    <definedName name="_xlnm.Print_Area" localSheetId="0">'손잡다 22년 결산'!$A$1:$L$22</definedName>
    <definedName name="_xlnm.Print_Area" localSheetId="1">'손잡다 23년 예산'!$A$1:$L$20</definedName>
    <definedName name="_xlnm.Print_Titles" localSheetId="0">'손잡다 22년 결산'!$2:$7</definedName>
    <definedName name="_xlnm.Print_Titles" localSheetId="1">'손잡다 23년 예산'!$2:$7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2" l="1"/>
  <c r="K21" i="2"/>
  <c r="L21" i="2" s="1"/>
  <c r="L20" i="2"/>
  <c r="L19" i="2"/>
  <c r="L18" i="2"/>
  <c r="L16" i="2"/>
  <c r="F16" i="2"/>
  <c r="K15" i="2"/>
  <c r="L15" i="2" s="1"/>
  <c r="J15" i="2"/>
  <c r="F15" i="2"/>
  <c r="L14" i="2"/>
  <c r="F14" i="2"/>
  <c r="K13" i="2"/>
  <c r="L13" i="2" s="1"/>
  <c r="J13" i="2"/>
  <c r="E13" i="2"/>
  <c r="F13" i="2" s="1"/>
  <c r="D13" i="2"/>
  <c r="D7" i="2" s="1"/>
  <c r="L12" i="2"/>
  <c r="F12" i="2"/>
  <c r="L11" i="2"/>
  <c r="F11" i="2"/>
  <c r="E11" i="2"/>
  <c r="D11" i="2"/>
  <c r="L10" i="2"/>
  <c r="K9" i="2"/>
  <c r="L9" i="2" s="1"/>
  <c r="J9" i="2"/>
  <c r="F9" i="2"/>
  <c r="K8" i="2"/>
  <c r="K7" i="2" s="1"/>
  <c r="J8" i="2"/>
  <c r="J7" i="2" s="1"/>
  <c r="E8" i="2"/>
  <c r="F8" i="2" s="1"/>
  <c r="D8" i="2"/>
  <c r="L21" i="1"/>
  <c r="K20" i="1"/>
  <c r="L20" i="1" s="1"/>
  <c r="L19" i="1"/>
  <c r="L18" i="1"/>
  <c r="L17" i="1"/>
  <c r="L16" i="1"/>
  <c r="L15" i="1"/>
  <c r="K15" i="1"/>
  <c r="J15" i="1"/>
  <c r="F15" i="1"/>
  <c r="L14" i="1"/>
  <c r="F14" i="1"/>
  <c r="K13" i="1"/>
  <c r="L13" i="1" s="1"/>
  <c r="J13" i="1"/>
  <c r="F13" i="1"/>
  <c r="L12" i="1"/>
  <c r="E12" i="1"/>
  <c r="F12" i="1" s="1"/>
  <c r="D12" i="1"/>
  <c r="L11" i="1"/>
  <c r="F11" i="1"/>
  <c r="L10" i="1"/>
  <c r="E10" i="1"/>
  <c r="F10" i="1" s="1"/>
  <c r="D10" i="1"/>
  <c r="K9" i="1"/>
  <c r="L9" i="1" s="1"/>
  <c r="J9" i="1"/>
  <c r="F9" i="1"/>
  <c r="K8" i="1"/>
  <c r="K7" i="1" s="1"/>
  <c r="J8" i="1"/>
  <c r="L8" i="1" s="1"/>
  <c r="E8" i="1"/>
  <c r="F8" i="1" s="1"/>
  <c r="D8" i="1"/>
  <c r="D7" i="1"/>
  <c r="L7" i="2" l="1"/>
  <c r="L8" i="2"/>
  <c r="E7" i="2"/>
  <c r="F7" i="2" s="1"/>
  <c r="E7" i="1"/>
  <c r="F7" i="1" s="1"/>
  <c r="J7" i="1"/>
  <c r="L7" i="1" s="1"/>
</calcChain>
</file>

<file path=xl/sharedStrings.xml><?xml version="1.0" encoding="utf-8"?>
<sst xmlns="http://schemas.openxmlformats.org/spreadsheetml/2006/main" count="116" uniqueCount="43">
  <si>
    <t>* 2022년 손잡다센터 세입.세출 결산</t>
    <phoneticPr fontId="2" type="noConversion"/>
  </si>
  <si>
    <t>(단위:  원)</t>
    <phoneticPr fontId="2" type="noConversion"/>
  </si>
  <si>
    <t>세                      입</t>
    <phoneticPr fontId="2" type="noConversion"/>
  </si>
  <si>
    <t>세                        출</t>
    <phoneticPr fontId="2" type="noConversion"/>
  </si>
  <si>
    <t>계정과목</t>
    <phoneticPr fontId="2" type="noConversion"/>
  </si>
  <si>
    <t>2022년 예산(A)</t>
    <phoneticPr fontId="2" type="noConversion"/>
  </si>
  <si>
    <t>2022년 결산(B)</t>
    <phoneticPr fontId="2" type="noConversion"/>
  </si>
  <si>
    <t>증감(B-A)</t>
    <phoneticPr fontId="2" type="noConversion"/>
  </si>
  <si>
    <t>관</t>
    <phoneticPr fontId="2" type="noConversion"/>
  </si>
  <si>
    <t>항</t>
    <phoneticPr fontId="2" type="noConversion"/>
  </si>
  <si>
    <t>목</t>
    <phoneticPr fontId="2" type="noConversion"/>
  </si>
  <si>
    <t>총계</t>
    <phoneticPr fontId="2" type="noConversion"/>
  </si>
  <si>
    <t>회비</t>
    <phoneticPr fontId="2" type="noConversion"/>
  </si>
  <si>
    <t>소계</t>
    <phoneticPr fontId="2" type="noConversion"/>
  </si>
  <si>
    <t>사무비</t>
    <phoneticPr fontId="2" type="noConversion"/>
  </si>
  <si>
    <t>일반회비</t>
    <phoneticPr fontId="2" type="noConversion"/>
  </si>
  <si>
    <t>인건비</t>
    <phoneticPr fontId="2" type="noConversion"/>
  </si>
  <si>
    <t>인건비 계</t>
    <phoneticPr fontId="2" type="noConversion"/>
  </si>
  <si>
    <t>후원금</t>
    <phoneticPr fontId="2" type="noConversion"/>
  </si>
  <si>
    <t>급여</t>
    <phoneticPr fontId="2" type="noConversion"/>
  </si>
  <si>
    <t>일반후원금</t>
    <phoneticPr fontId="2" type="noConversion"/>
  </si>
  <si>
    <t>사업주부담금</t>
    <phoneticPr fontId="2" type="noConversion"/>
  </si>
  <si>
    <t>잡수입</t>
    <phoneticPr fontId="2" type="noConversion"/>
  </si>
  <si>
    <t>퇴직적립금</t>
    <phoneticPr fontId="2" type="noConversion"/>
  </si>
  <si>
    <t>이자수입</t>
    <phoneticPr fontId="2" type="noConversion"/>
  </si>
  <si>
    <t>운영비</t>
    <phoneticPr fontId="2" type="noConversion"/>
  </si>
  <si>
    <t>전입금</t>
    <phoneticPr fontId="2" type="noConversion"/>
  </si>
  <si>
    <t>수용비및수수료</t>
    <phoneticPr fontId="2" type="noConversion"/>
  </si>
  <si>
    <t>이월금</t>
    <phoneticPr fontId="2" type="noConversion"/>
  </si>
  <si>
    <t>사업비</t>
    <phoneticPr fontId="2" type="noConversion"/>
  </si>
  <si>
    <t>개별화교육</t>
    <phoneticPr fontId="2" type="noConversion"/>
  </si>
  <si>
    <t>자조모임</t>
    <phoneticPr fontId="2" type="noConversion"/>
  </si>
  <si>
    <t>동료상담가교육</t>
    <phoneticPr fontId="2" type="noConversion"/>
  </si>
  <si>
    <t>설리번세미나</t>
    <phoneticPr fontId="2" type="noConversion"/>
  </si>
  <si>
    <t>차기이월금</t>
    <phoneticPr fontId="2" type="noConversion"/>
  </si>
  <si>
    <t>2023년 예산(B)</t>
    <phoneticPr fontId="2" type="noConversion"/>
  </si>
  <si>
    <t>특별회비</t>
    <phoneticPr fontId="2" type="noConversion"/>
  </si>
  <si>
    <t>개인별자립</t>
    <phoneticPr fontId="2" type="noConversion"/>
  </si>
  <si>
    <t>권익옹호</t>
    <phoneticPr fontId="2" type="noConversion"/>
  </si>
  <si>
    <t>동료상담</t>
    <phoneticPr fontId="2" type="noConversion"/>
  </si>
  <si>
    <t>자원개발</t>
    <phoneticPr fontId="2" type="noConversion"/>
  </si>
  <si>
    <t>예비비</t>
    <phoneticPr fontId="2" type="noConversion"/>
  </si>
  <si>
    <t>* 2023년 손잡다센터 세입. 세출 예산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</si>
</sst>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);[Red]\(#,##0\)"/>
  </numFmts>
  <fonts count="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3" fillId="0" borderId="0" xfId="1" applyNumberFormat="1" applyFont="1" applyAlignment="1">
      <alignment horizontal="left" vertical="center"/>
    </xf>
    <xf numFmtId="176" fontId="0" fillId="0" borderId="0" xfId="0" applyNumberFormat="1" applyAlignment="1">
      <alignment vertical="center" shrinkToFit="1"/>
    </xf>
    <xf numFmtId="176" fontId="0" fillId="0" borderId="0" xfId="0" applyNumberFormat="1" applyAlignment="1">
      <alignment horizontal="left" vertical="center" shrinkToFit="1"/>
    </xf>
    <xf numFmtId="176" fontId="0" fillId="0" borderId="0" xfId="0" applyNumberFormat="1" applyAlignment="1">
      <alignment horizontal="right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 shrinkToFit="1"/>
    </xf>
    <xf numFmtId="176" fontId="0" fillId="0" borderId="6" xfId="0" applyNumberFormat="1" applyBorder="1" applyAlignment="1">
      <alignment horizontal="center" vertical="center" shrinkToFit="1"/>
    </xf>
    <xf numFmtId="176" fontId="0" fillId="0" borderId="6" xfId="0" applyNumberFormat="1" applyBorder="1" applyAlignment="1">
      <alignment horizontal="center" vertical="center"/>
    </xf>
    <xf numFmtId="176" fontId="0" fillId="0" borderId="6" xfId="1" applyNumberFormat="1" applyFont="1" applyBorder="1" applyAlignment="1">
      <alignment horizontal="center" vertical="center"/>
    </xf>
    <xf numFmtId="176" fontId="0" fillId="0" borderId="7" xfId="1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 shrinkToFit="1"/>
    </xf>
    <xf numFmtId="176" fontId="0" fillId="0" borderId="6" xfId="0" applyNumberFormat="1" applyBorder="1" applyAlignment="1">
      <alignment horizontal="center" vertical="center" shrinkToFit="1"/>
    </xf>
    <xf numFmtId="176" fontId="0" fillId="0" borderId="8" xfId="1" applyNumberFormat="1" applyFont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 shrinkToFit="1"/>
    </xf>
    <xf numFmtId="176" fontId="0" fillId="2" borderId="6" xfId="0" applyNumberFormat="1" applyFill="1" applyBorder="1" applyAlignment="1">
      <alignment horizontal="center" vertical="center" shrinkToFit="1"/>
    </xf>
    <xf numFmtId="176" fontId="0" fillId="2" borderId="6" xfId="0" applyNumberFormat="1" applyFill="1" applyBorder="1" applyAlignment="1">
      <alignment horizontal="right" vertical="center"/>
    </xf>
    <xf numFmtId="176" fontId="0" fillId="2" borderId="9" xfId="0" applyNumberFormat="1" applyFill="1" applyBorder="1" applyAlignment="1">
      <alignment horizontal="right" vertical="center"/>
    </xf>
    <xf numFmtId="176" fontId="0" fillId="2" borderId="6" xfId="0" applyNumberFormat="1" applyFill="1" applyBorder="1" applyAlignment="1">
      <alignment horizontal="center" vertical="center" shrinkToFit="1"/>
    </xf>
    <xf numFmtId="176" fontId="0" fillId="0" borderId="10" xfId="0" applyNumberFormat="1" applyBorder="1" applyAlignment="1">
      <alignment horizontal="center" vertical="center" shrinkToFit="1"/>
    </xf>
    <xf numFmtId="176" fontId="0" fillId="0" borderId="11" xfId="0" applyNumberFormat="1" applyBorder="1" applyAlignment="1">
      <alignment horizontal="center" vertical="center" shrinkToFit="1"/>
    </xf>
    <xf numFmtId="176" fontId="0" fillId="3" borderId="6" xfId="0" applyNumberFormat="1" applyFill="1" applyBorder="1">
      <alignment vertical="center"/>
    </xf>
    <xf numFmtId="176" fontId="0" fillId="3" borderId="9" xfId="0" applyNumberFormat="1" applyFill="1" applyBorder="1">
      <alignment vertical="center"/>
    </xf>
    <xf numFmtId="176" fontId="0" fillId="3" borderId="6" xfId="0" applyNumberFormat="1" applyFill="1" applyBorder="1" applyAlignment="1">
      <alignment vertical="center" shrinkToFit="1"/>
    </xf>
    <xf numFmtId="176" fontId="0" fillId="0" borderId="12" xfId="0" applyNumberFormat="1" applyBorder="1" applyAlignment="1">
      <alignment horizontal="center" vertical="center" shrinkToFit="1"/>
    </xf>
    <xf numFmtId="176" fontId="0" fillId="0" borderId="13" xfId="0" applyNumberFormat="1" applyBorder="1" applyAlignment="1">
      <alignment horizontal="center" vertical="center" shrinkToFit="1"/>
    </xf>
    <xf numFmtId="176" fontId="0" fillId="0" borderId="6" xfId="0" applyNumberFormat="1" applyBorder="1" applyAlignment="1">
      <alignment horizontal="left" vertical="center" shrinkToFit="1"/>
    </xf>
    <xf numFmtId="176" fontId="0" fillId="0" borderId="6" xfId="0" applyNumberFormat="1" applyBorder="1">
      <alignment vertical="center"/>
    </xf>
    <xf numFmtId="176" fontId="0" fillId="0" borderId="9" xfId="0" applyNumberFormat="1" applyBorder="1" applyAlignment="1">
      <alignment horizontal="right" vertical="center"/>
    </xf>
    <xf numFmtId="176" fontId="0" fillId="0" borderId="14" xfId="0" applyNumberFormat="1" applyBorder="1" applyAlignment="1">
      <alignment horizontal="center" vertical="center" shrinkToFit="1"/>
    </xf>
    <xf numFmtId="176" fontId="0" fillId="4" borderId="6" xfId="0" applyNumberFormat="1" applyFill="1" applyBorder="1" applyAlignment="1">
      <alignment vertical="center" shrinkToFit="1"/>
    </xf>
    <xf numFmtId="176" fontId="0" fillId="4" borderId="9" xfId="0" applyNumberFormat="1" applyFill="1" applyBorder="1" applyAlignment="1">
      <alignment vertical="center" shrinkToFit="1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 shrinkToFit="1"/>
    </xf>
    <xf numFmtId="176" fontId="0" fillId="0" borderId="6" xfId="0" applyNumberFormat="1" applyBorder="1" applyAlignment="1">
      <alignment vertical="center" shrinkToFit="1"/>
    </xf>
    <xf numFmtId="176" fontId="0" fillId="0" borderId="12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9" xfId="0" applyNumberFormat="1" applyBorder="1">
      <alignment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4" fillId="0" borderId="6" xfId="0" applyNumberFormat="1" applyFont="1" applyBorder="1" applyAlignment="1">
      <alignment horizontal="right" vertical="center"/>
    </xf>
    <xf numFmtId="176" fontId="0" fillId="0" borderId="14" xfId="0" applyNumberFormat="1" applyBorder="1" applyAlignment="1">
      <alignment horizontal="center" vertical="center" wrapText="1"/>
    </xf>
    <xf numFmtId="176" fontId="0" fillId="3" borderId="13" xfId="0" applyNumberFormat="1" applyFill="1" applyBorder="1" applyAlignment="1">
      <alignment vertical="center" shrinkToFit="1"/>
    </xf>
    <xf numFmtId="176" fontId="0" fillId="3" borderId="15" xfId="0" applyNumberFormat="1" applyFill="1" applyBorder="1">
      <alignment vertical="center"/>
    </xf>
    <xf numFmtId="176" fontId="0" fillId="3" borderId="15" xfId="0" applyNumberFormat="1" applyFill="1" applyBorder="1" applyAlignment="1">
      <alignment horizontal="right" vertical="center"/>
    </xf>
    <xf numFmtId="176" fontId="0" fillId="3" borderId="18" xfId="0" applyNumberFormat="1" applyFill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 applyAlignment="1">
      <alignment horizontal="center" vertical="center" wrapText="1"/>
    </xf>
    <xf numFmtId="176" fontId="0" fillId="0" borderId="23" xfId="0" applyNumberFormat="1" applyBorder="1" applyAlignment="1">
      <alignment horizontal="center" vertical="center"/>
    </xf>
    <xf numFmtId="176" fontId="0" fillId="0" borderId="24" xfId="0" applyNumberFormat="1" applyBorder="1">
      <alignment vertical="center"/>
    </xf>
    <xf numFmtId="176" fontId="0" fillId="0" borderId="24" xfId="0" applyNumberFormat="1" applyBorder="1" applyAlignment="1">
      <alignment horizontal="right" vertical="center"/>
    </xf>
    <xf numFmtId="176" fontId="0" fillId="0" borderId="25" xfId="0" applyNumberFormat="1" applyBorder="1" applyAlignment="1">
      <alignment horizontal="right" vertical="center"/>
    </xf>
    <xf numFmtId="41" fontId="0" fillId="0" borderId="6" xfId="1" applyFont="1" applyBorder="1" applyAlignment="1">
      <alignment horizontal="center" vertical="center"/>
    </xf>
    <xf numFmtId="176" fontId="0" fillId="0" borderId="26" xfId="0" applyNumberFormat="1" applyBorder="1">
      <alignment vertical="center"/>
    </xf>
    <xf numFmtId="176" fontId="0" fillId="0" borderId="5" xfId="0" applyNumberFormat="1" applyBorder="1" applyAlignment="1">
      <alignment horizontal="center" vertical="center"/>
    </xf>
    <xf numFmtId="176" fontId="0" fillId="3" borderId="26" xfId="0" applyNumberFormat="1" applyFill="1" applyBorder="1">
      <alignment vertical="center"/>
    </xf>
    <xf numFmtId="176" fontId="0" fillId="0" borderId="16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 shrinkToFit="1"/>
    </xf>
    <xf numFmtId="176" fontId="0" fillId="0" borderId="17" xfId="0" applyNumberFormat="1" applyBorder="1" applyAlignment="1">
      <alignment horizontal="righ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CA972-69FA-4398-A8A7-C3FD13B582CA}">
  <sheetPr>
    <pageSetUpPr fitToPage="1"/>
  </sheetPr>
  <dimension ref="A1:L21"/>
  <sheetViews>
    <sheetView tabSelected="1" zoomScale="85" zoomScaleNormal="85" zoomScaleSheetLayoutView="85" workbookViewId="0">
      <selection activeCell="D15" sqref="D15"/>
    </sheetView>
  </sheetViews>
  <sheetFormatPr defaultColWidth="9" defaultRowHeight="16.5" x14ac:dyDescent="0.3"/>
  <cols>
    <col min="1" max="2" width="9" style="1"/>
    <col min="3" max="3" width="10.625" style="1" customWidth="1"/>
    <col min="4" max="5" width="15" style="1" customWidth="1"/>
    <col min="6" max="6" width="14.125" style="1" customWidth="1"/>
    <col min="7" max="7" width="9" style="1"/>
    <col min="8" max="9" width="13" style="1" customWidth="1"/>
    <col min="10" max="12" width="14.125" style="1" customWidth="1"/>
    <col min="13" max="13" width="12.875" style="1" bestFit="1" customWidth="1"/>
    <col min="14" max="16384" width="9" style="1"/>
  </cols>
  <sheetData>
    <row r="1" spans="1:12" ht="8.25" customHeight="1" x14ac:dyDescent="0.3"/>
    <row r="2" spans="1:12" ht="20.25" x14ac:dyDescent="0.3">
      <c r="A2" s="2" t="s">
        <v>0</v>
      </c>
      <c r="B2" s="3"/>
      <c r="C2" s="4"/>
      <c r="G2" s="3"/>
      <c r="H2" s="3"/>
      <c r="I2" s="3"/>
      <c r="L2" s="5"/>
    </row>
    <row r="3" spans="1:12" ht="17.25" thickBot="1" x14ac:dyDescent="0.35">
      <c r="A3" s="3"/>
      <c r="B3" s="3"/>
      <c r="C3" s="4"/>
      <c r="G3" s="3"/>
      <c r="H3" s="3"/>
      <c r="I3" s="3"/>
      <c r="L3" s="5" t="s">
        <v>1</v>
      </c>
    </row>
    <row r="4" spans="1:12" ht="25.5" customHeight="1" x14ac:dyDescent="0.3">
      <c r="A4" s="6" t="s">
        <v>2</v>
      </c>
      <c r="B4" s="7"/>
      <c r="C4" s="7"/>
      <c r="D4" s="8"/>
      <c r="E4" s="8"/>
      <c r="F4" s="9"/>
      <c r="G4" s="6" t="s">
        <v>3</v>
      </c>
      <c r="H4" s="7"/>
      <c r="I4" s="7"/>
      <c r="J4" s="7"/>
      <c r="K4" s="7"/>
      <c r="L4" s="9"/>
    </row>
    <row r="5" spans="1:12" ht="18.75" customHeight="1" x14ac:dyDescent="0.3">
      <c r="A5" s="10" t="s">
        <v>4</v>
      </c>
      <c r="B5" s="11"/>
      <c r="C5" s="11"/>
      <c r="D5" s="12" t="s">
        <v>5</v>
      </c>
      <c r="E5" s="13" t="s">
        <v>6</v>
      </c>
      <c r="F5" s="14" t="s">
        <v>7</v>
      </c>
      <c r="G5" s="10" t="s">
        <v>4</v>
      </c>
      <c r="H5" s="11"/>
      <c r="I5" s="11"/>
      <c r="J5" s="12" t="s">
        <v>5</v>
      </c>
      <c r="K5" s="13" t="s">
        <v>6</v>
      </c>
      <c r="L5" s="14" t="s">
        <v>7</v>
      </c>
    </row>
    <row r="6" spans="1:12" ht="17.25" customHeight="1" x14ac:dyDescent="0.3">
      <c r="A6" s="15" t="s">
        <v>8</v>
      </c>
      <c r="B6" s="16" t="s">
        <v>9</v>
      </c>
      <c r="C6" s="16" t="s">
        <v>10</v>
      </c>
      <c r="D6" s="12"/>
      <c r="E6" s="13"/>
      <c r="F6" s="17"/>
      <c r="G6" s="15" t="s">
        <v>8</v>
      </c>
      <c r="H6" s="16" t="s">
        <v>9</v>
      </c>
      <c r="I6" s="16" t="s">
        <v>10</v>
      </c>
      <c r="J6" s="12"/>
      <c r="K6" s="13"/>
      <c r="L6" s="17"/>
    </row>
    <row r="7" spans="1:12" x14ac:dyDescent="0.3">
      <c r="A7" s="18" t="s">
        <v>11</v>
      </c>
      <c r="B7" s="19"/>
      <c r="C7" s="19"/>
      <c r="D7" s="20">
        <f>D8+D12+D14+D15+D10</f>
        <v>37500000</v>
      </c>
      <c r="E7" s="20">
        <f>E8+E12+E14+E15+E10</f>
        <v>14941547</v>
      </c>
      <c r="F7" s="21">
        <f t="shared" ref="F7:F15" si="0">E7-D7</f>
        <v>-22558453</v>
      </c>
      <c r="G7" s="18"/>
      <c r="H7" s="19"/>
      <c r="I7" s="22"/>
      <c r="J7" s="20">
        <f>J8+J15+J20</f>
        <v>37500000</v>
      </c>
      <c r="K7" s="20">
        <f>K8+K15+K20</f>
        <v>14941547</v>
      </c>
      <c r="L7" s="21">
        <f t="shared" ref="L7:L21" si="1">K7-J7</f>
        <v>-22558453</v>
      </c>
    </row>
    <row r="8" spans="1:12" x14ac:dyDescent="0.3">
      <c r="A8" s="23" t="s">
        <v>12</v>
      </c>
      <c r="B8" s="24" t="s">
        <v>12</v>
      </c>
      <c r="C8" s="25" t="s">
        <v>13</v>
      </c>
      <c r="D8" s="25">
        <f>SUM(D9:D9)</f>
        <v>1000000</v>
      </c>
      <c r="E8" s="25">
        <f>SUM(E9:E9)</f>
        <v>0</v>
      </c>
      <c r="F8" s="26">
        <f t="shared" si="0"/>
        <v>-1000000</v>
      </c>
      <c r="G8" s="23" t="s">
        <v>14</v>
      </c>
      <c r="H8" s="27" t="s">
        <v>13</v>
      </c>
      <c r="I8" s="27"/>
      <c r="J8" s="25">
        <f>J9+J13</f>
        <v>26830000</v>
      </c>
      <c r="K8" s="25">
        <f>K9+K13</f>
        <v>10436155</v>
      </c>
      <c r="L8" s="26">
        <f t="shared" si="1"/>
        <v>-16393845</v>
      </c>
    </row>
    <row r="9" spans="1:12" x14ac:dyDescent="0.3">
      <c r="A9" s="28"/>
      <c r="B9" s="29"/>
      <c r="C9" s="30" t="s">
        <v>15</v>
      </c>
      <c r="D9" s="31">
        <v>1000000</v>
      </c>
      <c r="E9" s="31">
        <v>0</v>
      </c>
      <c r="F9" s="32">
        <f t="shared" si="0"/>
        <v>-1000000</v>
      </c>
      <c r="G9" s="33"/>
      <c r="H9" s="24" t="s">
        <v>16</v>
      </c>
      <c r="I9" s="34" t="s">
        <v>17</v>
      </c>
      <c r="J9" s="34">
        <f>SUM(J10:J12)</f>
        <v>26361360</v>
      </c>
      <c r="K9" s="34">
        <f>SUM(K10:K12)</f>
        <v>10374380</v>
      </c>
      <c r="L9" s="35">
        <f t="shared" si="1"/>
        <v>-15986980</v>
      </c>
    </row>
    <row r="10" spans="1:12" x14ac:dyDescent="0.3">
      <c r="A10" s="36" t="s">
        <v>18</v>
      </c>
      <c r="B10" s="37" t="s">
        <v>18</v>
      </c>
      <c r="C10" s="27" t="s">
        <v>13</v>
      </c>
      <c r="D10" s="25">
        <f>SUM(D11:D11)</f>
        <v>4200000</v>
      </c>
      <c r="E10" s="25">
        <f>SUM(E11:E11)</f>
        <v>700000</v>
      </c>
      <c r="F10" s="26">
        <f t="shared" si="0"/>
        <v>-3500000</v>
      </c>
      <c r="G10" s="33"/>
      <c r="H10" s="38"/>
      <c r="I10" s="39" t="s">
        <v>19</v>
      </c>
      <c r="J10" s="31">
        <v>23040000</v>
      </c>
      <c r="K10" s="31">
        <v>9600000</v>
      </c>
      <c r="L10" s="32">
        <f t="shared" si="1"/>
        <v>-13440000</v>
      </c>
    </row>
    <row r="11" spans="1:12" x14ac:dyDescent="0.3">
      <c r="A11" s="40"/>
      <c r="B11" s="41"/>
      <c r="C11" s="31" t="s">
        <v>20</v>
      </c>
      <c r="D11" s="31">
        <v>4200000</v>
      </c>
      <c r="E11" s="31">
        <v>700000</v>
      </c>
      <c r="F11" s="42">
        <f t="shared" si="0"/>
        <v>-3500000</v>
      </c>
      <c r="G11" s="33"/>
      <c r="H11" s="38"/>
      <c r="I11" s="39" t="s">
        <v>21</v>
      </c>
      <c r="J11" s="31">
        <v>1821360</v>
      </c>
      <c r="K11" s="31">
        <v>774380</v>
      </c>
      <c r="L11" s="32">
        <f t="shared" si="1"/>
        <v>-1046980</v>
      </c>
    </row>
    <row r="12" spans="1:12" x14ac:dyDescent="0.3">
      <c r="A12" s="23" t="s">
        <v>22</v>
      </c>
      <c r="B12" s="24" t="s">
        <v>22</v>
      </c>
      <c r="C12" s="27" t="s">
        <v>13</v>
      </c>
      <c r="D12" s="25">
        <f>SUM(D13:D13)</f>
        <v>59115</v>
      </c>
      <c r="E12" s="25">
        <f>SUM(E13:E13)</f>
        <v>662</v>
      </c>
      <c r="F12" s="26">
        <f t="shared" si="0"/>
        <v>-58453</v>
      </c>
      <c r="G12" s="33"/>
      <c r="H12" s="29"/>
      <c r="I12" s="39" t="s">
        <v>23</v>
      </c>
      <c r="J12" s="31">
        <v>1500000</v>
      </c>
      <c r="K12" s="31">
        <v>0</v>
      </c>
      <c r="L12" s="32">
        <f t="shared" si="1"/>
        <v>-1500000</v>
      </c>
    </row>
    <row r="13" spans="1:12" x14ac:dyDescent="0.3">
      <c r="A13" s="28"/>
      <c r="B13" s="29"/>
      <c r="C13" s="30" t="s">
        <v>24</v>
      </c>
      <c r="D13" s="31">
        <v>59115</v>
      </c>
      <c r="E13" s="31">
        <v>662</v>
      </c>
      <c r="F13" s="32">
        <f t="shared" si="0"/>
        <v>-58453</v>
      </c>
      <c r="G13" s="33"/>
      <c r="H13" s="24" t="s">
        <v>25</v>
      </c>
      <c r="I13" s="34"/>
      <c r="J13" s="34">
        <f>J14</f>
        <v>468640</v>
      </c>
      <c r="K13" s="34">
        <f>K14</f>
        <v>61775</v>
      </c>
      <c r="L13" s="35">
        <f t="shared" si="1"/>
        <v>-406865</v>
      </c>
    </row>
    <row r="14" spans="1:12" x14ac:dyDescent="0.3">
      <c r="A14" s="15" t="s">
        <v>26</v>
      </c>
      <c r="B14" s="16" t="s">
        <v>26</v>
      </c>
      <c r="C14" s="16" t="s">
        <v>26</v>
      </c>
      <c r="D14" s="31">
        <v>32000000</v>
      </c>
      <c r="E14" s="31">
        <v>14000000</v>
      </c>
      <c r="F14" s="32">
        <f t="shared" si="0"/>
        <v>-18000000</v>
      </c>
      <c r="G14" s="28"/>
      <c r="H14" s="29"/>
      <c r="I14" s="39" t="s">
        <v>27</v>
      </c>
      <c r="J14" s="31">
        <v>468640</v>
      </c>
      <c r="K14" s="31">
        <v>61775</v>
      </c>
      <c r="L14" s="32">
        <f t="shared" si="1"/>
        <v>-406865</v>
      </c>
    </row>
    <row r="15" spans="1:12" x14ac:dyDescent="0.3">
      <c r="A15" s="43" t="s">
        <v>28</v>
      </c>
      <c r="B15" s="44" t="s">
        <v>28</v>
      </c>
      <c r="C15" s="16" t="s">
        <v>28</v>
      </c>
      <c r="D15" s="31">
        <v>240885</v>
      </c>
      <c r="E15" s="31">
        <v>240885</v>
      </c>
      <c r="F15" s="32">
        <f t="shared" si="0"/>
        <v>0</v>
      </c>
      <c r="G15" s="23" t="s">
        <v>29</v>
      </c>
      <c r="H15" s="27" t="s">
        <v>13</v>
      </c>
      <c r="I15" s="27"/>
      <c r="J15" s="25">
        <f>SUM(J16:J19)</f>
        <v>10670000</v>
      </c>
      <c r="K15" s="25">
        <f>SUM(K16:K19)</f>
        <v>1569620</v>
      </c>
      <c r="L15" s="26">
        <f t="shared" si="1"/>
        <v>-9100380</v>
      </c>
    </row>
    <row r="16" spans="1:12" x14ac:dyDescent="0.3">
      <c r="A16" s="45"/>
      <c r="F16" s="46"/>
      <c r="G16" s="33"/>
      <c r="H16" s="24" t="s">
        <v>29</v>
      </c>
      <c r="I16" s="39" t="s">
        <v>30</v>
      </c>
      <c r="J16" s="47">
        <v>4140000</v>
      </c>
      <c r="K16" s="47">
        <v>1569620</v>
      </c>
      <c r="L16" s="32">
        <f t="shared" si="1"/>
        <v>-2570380</v>
      </c>
    </row>
    <row r="17" spans="1:12" x14ac:dyDescent="0.3">
      <c r="A17" s="45"/>
      <c r="F17" s="46"/>
      <c r="G17" s="33"/>
      <c r="H17" s="38"/>
      <c r="I17" s="39" t="s">
        <v>31</v>
      </c>
      <c r="J17" s="47">
        <v>2166000</v>
      </c>
      <c r="K17" s="47">
        <v>0</v>
      </c>
      <c r="L17" s="32">
        <f t="shared" si="1"/>
        <v>-2166000</v>
      </c>
    </row>
    <row r="18" spans="1:12" x14ac:dyDescent="0.3">
      <c r="A18" s="45"/>
      <c r="F18" s="46"/>
      <c r="G18" s="33"/>
      <c r="H18" s="38"/>
      <c r="I18" s="39" t="s">
        <v>32</v>
      </c>
      <c r="J18" s="31">
        <v>2664000</v>
      </c>
      <c r="K18" s="31">
        <v>0</v>
      </c>
      <c r="L18" s="32">
        <f t="shared" si="1"/>
        <v>-2664000</v>
      </c>
    </row>
    <row r="19" spans="1:12" x14ac:dyDescent="0.3">
      <c r="A19" s="45"/>
      <c r="F19" s="46"/>
      <c r="G19" s="28"/>
      <c r="H19" s="29"/>
      <c r="I19" s="39" t="s">
        <v>33</v>
      </c>
      <c r="J19" s="31">
        <v>1700000</v>
      </c>
      <c r="K19" s="31">
        <v>0</v>
      </c>
      <c r="L19" s="32">
        <f t="shared" si="1"/>
        <v>-1700000</v>
      </c>
    </row>
    <row r="20" spans="1:12" x14ac:dyDescent="0.3">
      <c r="A20" s="45"/>
      <c r="F20" s="46"/>
      <c r="G20" s="48" t="s">
        <v>28</v>
      </c>
      <c r="H20" s="49" t="s">
        <v>13</v>
      </c>
      <c r="I20" s="50"/>
      <c r="J20" s="50">
        <v>0</v>
      </c>
      <c r="K20" s="51">
        <f>K21</f>
        <v>2935772</v>
      </c>
      <c r="L20" s="52">
        <f t="shared" si="1"/>
        <v>2935772</v>
      </c>
    </row>
    <row r="21" spans="1:12" ht="17.25" thickBot="1" x14ac:dyDescent="0.35">
      <c r="A21" s="53"/>
      <c r="B21" s="54"/>
      <c r="C21" s="54"/>
      <c r="D21" s="54"/>
      <c r="E21" s="54"/>
      <c r="F21" s="55"/>
      <c r="G21" s="56"/>
      <c r="H21" s="57" t="s">
        <v>28</v>
      </c>
      <c r="I21" s="58" t="s">
        <v>34</v>
      </c>
      <c r="J21" s="58">
        <v>0</v>
      </c>
      <c r="K21" s="59">
        <v>2935772</v>
      </c>
      <c r="L21" s="60">
        <f t="shared" si="1"/>
        <v>2935772</v>
      </c>
    </row>
  </sheetData>
  <mergeCells count="24">
    <mergeCell ref="H13:H14"/>
    <mergeCell ref="G15:G19"/>
    <mergeCell ref="H16:H19"/>
    <mergeCell ref="G20:G21"/>
    <mergeCell ref="A7:C7"/>
    <mergeCell ref="G7:H7"/>
    <mergeCell ref="A8:A9"/>
    <mergeCell ref="B8:B9"/>
    <mergeCell ref="G8:G14"/>
    <mergeCell ref="H9:H12"/>
    <mergeCell ref="A10:A11"/>
    <mergeCell ref="B10:B11"/>
    <mergeCell ref="A12:A13"/>
    <mergeCell ref="B12:B13"/>
    <mergeCell ref="A4:F4"/>
    <mergeCell ref="G4:L4"/>
    <mergeCell ref="A5:C5"/>
    <mergeCell ref="D5:D6"/>
    <mergeCell ref="E5:E6"/>
    <mergeCell ref="F5:F6"/>
    <mergeCell ref="G5:I5"/>
    <mergeCell ref="J5:J6"/>
    <mergeCell ref="K5:K6"/>
    <mergeCell ref="L5:L6"/>
  </mergeCells>
  <phoneticPr fontId="2" type="noConversion"/>
  <pageMargins left="0.70866141732283472" right="0.70866141732283472" top="0.74803149606299213" bottom="0.3937007874015748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7C2E6-51D7-48C7-9EB2-25D723F555DD}">
  <sheetPr>
    <pageSetUpPr fitToPage="1"/>
  </sheetPr>
  <dimension ref="A1:L22"/>
  <sheetViews>
    <sheetView zoomScale="85" zoomScaleNormal="85" zoomScaleSheetLayoutView="85" workbookViewId="0">
      <selection activeCell="G15" sqref="G15:G20"/>
    </sheetView>
  </sheetViews>
  <sheetFormatPr defaultColWidth="9" defaultRowHeight="16.5" x14ac:dyDescent="0.3"/>
  <cols>
    <col min="1" max="2" width="9" style="1"/>
    <col min="3" max="3" width="10.625" style="1" customWidth="1"/>
    <col min="4" max="5" width="15" style="1" customWidth="1"/>
    <col min="6" max="6" width="14.125" style="1" customWidth="1"/>
    <col min="7" max="7" width="9" style="1"/>
    <col min="8" max="9" width="13" style="1" customWidth="1"/>
    <col min="10" max="12" width="14.125" style="1" customWidth="1"/>
    <col min="13" max="13" width="12.875" style="1" bestFit="1" customWidth="1"/>
    <col min="14" max="16384" width="9" style="1"/>
  </cols>
  <sheetData>
    <row r="1" spans="1:12" ht="8.25" customHeight="1" x14ac:dyDescent="0.3"/>
    <row r="2" spans="1:12" ht="20.25" x14ac:dyDescent="0.3">
      <c r="A2" s="2" t="s">
        <v>42</v>
      </c>
      <c r="B2" s="3"/>
      <c r="C2" s="4"/>
      <c r="G2" s="3"/>
      <c r="H2" s="3"/>
      <c r="I2" s="3"/>
      <c r="L2" s="5"/>
    </row>
    <row r="3" spans="1:12" ht="17.25" thickBot="1" x14ac:dyDescent="0.35">
      <c r="A3" s="3"/>
      <c r="B3" s="3"/>
      <c r="C3" s="4"/>
      <c r="G3" s="3"/>
      <c r="H3" s="3"/>
      <c r="I3" s="3"/>
      <c r="L3" s="5" t="s">
        <v>1</v>
      </c>
    </row>
    <row r="4" spans="1:12" ht="25.5" customHeight="1" x14ac:dyDescent="0.3">
      <c r="A4" s="6" t="s">
        <v>2</v>
      </c>
      <c r="B4" s="7"/>
      <c r="C4" s="7"/>
      <c r="D4" s="8"/>
      <c r="E4" s="8"/>
      <c r="F4" s="9"/>
      <c r="G4" s="6" t="s">
        <v>3</v>
      </c>
      <c r="H4" s="7"/>
      <c r="I4" s="7"/>
      <c r="J4" s="7"/>
      <c r="K4" s="7"/>
      <c r="L4" s="9"/>
    </row>
    <row r="5" spans="1:12" ht="18.75" customHeight="1" x14ac:dyDescent="0.3">
      <c r="A5" s="10" t="s">
        <v>4</v>
      </c>
      <c r="B5" s="11"/>
      <c r="C5" s="11"/>
      <c r="D5" s="12" t="s">
        <v>5</v>
      </c>
      <c r="E5" s="61" t="s">
        <v>35</v>
      </c>
      <c r="F5" s="14" t="s">
        <v>7</v>
      </c>
      <c r="G5" s="10" t="s">
        <v>4</v>
      </c>
      <c r="H5" s="11"/>
      <c r="I5" s="11"/>
      <c r="J5" s="12" t="s">
        <v>5</v>
      </c>
      <c r="K5" s="61" t="s">
        <v>35</v>
      </c>
      <c r="L5" s="14" t="s">
        <v>7</v>
      </c>
    </row>
    <row r="6" spans="1:12" ht="17.25" customHeight="1" x14ac:dyDescent="0.3">
      <c r="A6" s="15" t="s">
        <v>8</v>
      </c>
      <c r="B6" s="16" t="s">
        <v>9</v>
      </c>
      <c r="C6" s="16" t="s">
        <v>10</v>
      </c>
      <c r="D6" s="12"/>
      <c r="E6" s="61"/>
      <c r="F6" s="17"/>
      <c r="G6" s="15" t="s">
        <v>8</v>
      </c>
      <c r="H6" s="16" t="s">
        <v>9</v>
      </c>
      <c r="I6" s="16" t="s">
        <v>10</v>
      </c>
      <c r="J6" s="12"/>
      <c r="K6" s="61"/>
      <c r="L6" s="17"/>
    </row>
    <row r="7" spans="1:12" x14ac:dyDescent="0.3">
      <c r="A7" s="18" t="s">
        <v>11</v>
      </c>
      <c r="B7" s="19"/>
      <c r="C7" s="19"/>
      <c r="D7" s="20">
        <f>D8+D13+D15+D16+D11</f>
        <v>37500000</v>
      </c>
      <c r="E7" s="20">
        <f>E8+E13+E15+E16+E11</f>
        <v>32985772</v>
      </c>
      <c r="F7" s="21">
        <f t="shared" ref="F7:F9" si="0">E7-D7</f>
        <v>-4514228</v>
      </c>
      <c r="G7" s="18"/>
      <c r="H7" s="19"/>
      <c r="I7" s="22"/>
      <c r="J7" s="20">
        <f>J8+J15+J21</f>
        <v>37500000</v>
      </c>
      <c r="K7" s="20">
        <f>K8+K15+K21</f>
        <v>32985772</v>
      </c>
      <c r="L7" s="21">
        <f t="shared" ref="L7:L22" si="1">K7-J7</f>
        <v>-4514228</v>
      </c>
    </row>
    <row r="8" spans="1:12" x14ac:dyDescent="0.3">
      <c r="A8" s="10" t="s">
        <v>12</v>
      </c>
      <c r="B8" s="11" t="s">
        <v>12</v>
      </c>
      <c r="C8" s="25" t="s">
        <v>13</v>
      </c>
      <c r="D8" s="25">
        <f>SUM(D9:D10)</f>
        <v>1000000</v>
      </c>
      <c r="E8" s="25">
        <f>SUM(E9:E10)</f>
        <v>10000000</v>
      </c>
      <c r="F8" s="26">
        <f t="shared" si="0"/>
        <v>9000000</v>
      </c>
      <c r="G8" s="23" t="s">
        <v>14</v>
      </c>
      <c r="H8" s="27" t="s">
        <v>13</v>
      </c>
      <c r="I8" s="27"/>
      <c r="J8" s="25">
        <f>J9+J13</f>
        <v>26830000</v>
      </c>
      <c r="K8" s="25">
        <f>K9+K13</f>
        <v>29036630</v>
      </c>
      <c r="L8" s="26">
        <f t="shared" si="1"/>
        <v>2206630</v>
      </c>
    </row>
    <row r="9" spans="1:12" x14ac:dyDescent="0.3">
      <c r="A9" s="10"/>
      <c r="B9" s="11"/>
      <c r="C9" s="30" t="s">
        <v>15</v>
      </c>
      <c r="D9" s="62">
        <v>1000000</v>
      </c>
      <c r="E9" s="31">
        <v>4000000</v>
      </c>
      <c r="F9" s="32">
        <f t="shared" si="0"/>
        <v>3000000</v>
      </c>
      <c r="G9" s="33"/>
      <c r="H9" s="24" t="s">
        <v>16</v>
      </c>
      <c r="I9" s="34" t="s">
        <v>17</v>
      </c>
      <c r="J9" s="34">
        <f>SUM(J10:J12)</f>
        <v>26361360</v>
      </c>
      <c r="K9" s="34">
        <f>SUM(K10:K12)</f>
        <v>28916630</v>
      </c>
      <c r="L9" s="35">
        <f t="shared" si="1"/>
        <v>2555270</v>
      </c>
    </row>
    <row r="10" spans="1:12" x14ac:dyDescent="0.3">
      <c r="A10" s="10"/>
      <c r="B10" s="11"/>
      <c r="C10" s="31" t="s">
        <v>36</v>
      </c>
      <c r="D10" s="31"/>
      <c r="E10" s="31">
        <v>6000000</v>
      </c>
      <c r="F10" s="46"/>
      <c r="G10" s="33"/>
      <c r="H10" s="38"/>
      <c r="I10" s="39" t="s">
        <v>19</v>
      </c>
      <c r="J10" s="31">
        <v>23040000</v>
      </c>
      <c r="K10" s="31">
        <v>24240000</v>
      </c>
      <c r="L10" s="32">
        <f t="shared" si="1"/>
        <v>1200000</v>
      </c>
    </row>
    <row r="11" spans="1:12" x14ac:dyDescent="0.3">
      <c r="A11" s="63" t="s">
        <v>18</v>
      </c>
      <c r="B11" s="12" t="s">
        <v>18</v>
      </c>
      <c r="C11" s="27" t="s">
        <v>13</v>
      </c>
      <c r="D11" s="64">
        <f>SUM(D12:D12)</f>
        <v>4200000</v>
      </c>
      <c r="E11" s="25">
        <f>SUM(E12:E12)</f>
        <v>12000000</v>
      </c>
      <c r="F11" s="26">
        <f t="shared" ref="F11:F16" si="2">E11-D11</f>
        <v>7800000</v>
      </c>
      <c r="G11" s="33"/>
      <c r="H11" s="38"/>
      <c r="I11" s="39" t="s">
        <v>21</v>
      </c>
      <c r="J11" s="31">
        <v>1821360</v>
      </c>
      <c r="K11" s="31">
        <v>2656630</v>
      </c>
      <c r="L11" s="32">
        <f t="shared" si="1"/>
        <v>835270</v>
      </c>
    </row>
    <row r="12" spans="1:12" x14ac:dyDescent="0.3">
      <c r="A12" s="63"/>
      <c r="B12" s="12"/>
      <c r="C12" s="31" t="s">
        <v>20</v>
      </c>
      <c r="D12" s="62">
        <v>4200000</v>
      </c>
      <c r="E12" s="31">
        <v>12000000</v>
      </c>
      <c r="F12" s="42">
        <f t="shared" si="2"/>
        <v>7800000</v>
      </c>
      <c r="G12" s="33"/>
      <c r="H12" s="29"/>
      <c r="I12" s="39" t="s">
        <v>23</v>
      </c>
      <c r="J12" s="31">
        <v>1500000</v>
      </c>
      <c r="K12" s="31">
        <v>2020000</v>
      </c>
      <c r="L12" s="32">
        <f t="shared" si="1"/>
        <v>520000</v>
      </c>
    </row>
    <row r="13" spans="1:12" x14ac:dyDescent="0.3">
      <c r="A13" s="10" t="s">
        <v>22</v>
      </c>
      <c r="B13" s="11" t="s">
        <v>22</v>
      </c>
      <c r="C13" s="27" t="s">
        <v>13</v>
      </c>
      <c r="D13" s="64">
        <f>SUM(D14:D14)</f>
        <v>59115</v>
      </c>
      <c r="E13" s="25">
        <f>SUM(E14:E14)</f>
        <v>50000</v>
      </c>
      <c r="F13" s="26">
        <f t="shared" si="2"/>
        <v>-9115</v>
      </c>
      <c r="G13" s="33"/>
      <c r="H13" s="24" t="s">
        <v>25</v>
      </c>
      <c r="I13" s="34"/>
      <c r="J13" s="34">
        <f>J14</f>
        <v>468640</v>
      </c>
      <c r="K13" s="34">
        <f>K14</f>
        <v>120000</v>
      </c>
      <c r="L13" s="35">
        <f t="shared" si="1"/>
        <v>-348640</v>
      </c>
    </row>
    <row r="14" spans="1:12" x14ac:dyDescent="0.3">
      <c r="A14" s="10"/>
      <c r="B14" s="11"/>
      <c r="C14" s="30" t="s">
        <v>24</v>
      </c>
      <c r="D14" s="62">
        <v>59115</v>
      </c>
      <c r="E14" s="31">
        <v>50000</v>
      </c>
      <c r="F14" s="32">
        <f t="shared" si="2"/>
        <v>-9115</v>
      </c>
      <c r="G14" s="28"/>
      <c r="H14" s="29"/>
      <c r="I14" s="39" t="s">
        <v>27</v>
      </c>
      <c r="J14" s="31">
        <v>468640</v>
      </c>
      <c r="K14" s="31">
        <v>120000</v>
      </c>
      <c r="L14" s="32">
        <f t="shared" si="1"/>
        <v>-348640</v>
      </c>
    </row>
    <row r="15" spans="1:12" x14ac:dyDescent="0.3">
      <c r="A15" s="15" t="s">
        <v>26</v>
      </c>
      <c r="B15" s="16" t="s">
        <v>26</v>
      </c>
      <c r="C15" s="16" t="s">
        <v>26</v>
      </c>
      <c r="D15" s="31">
        <v>32000000</v>
      </c>
      <c r="E15" s="31">
        <v>8000000</v>
      </c>
      <c r="F15" s="32">
        <f t="shared" si="2"/>
        <v>-24000000</v>
      </c>
      <c r="G15" s="23" t="s">
        <v>29</v>
      </c>
      <c r="H15" s="27" t="s">
        <v>13</v>
      </c>
      <c r="I15" s="27"/>
      <c r="J15" s="25">
        <f>SUM(J16:J20)</f>
        <v>10670000</v>
      </c>
      <c r="K15" s="25">
        <f>SUM(K16:K20)</f>
        <v>3880000</v>
      </c>
      <c r="L15" s="26">
        <f t="shared" si="1"/>
        <v>-6790000</v>
      </c>
    </row>
    <row r="16" spans="1:12" x14ac:dyDescent="0.3">
      <c r="A16" s="43" t="s">
        <v>28</v>
      </c>
      <c r="B16" s="44" t="s">
        <v>28</v>
      </c>
      <c r="C16" s="16" t="s">
        <v>28</v>
      </c>
      <c r="D16" s="31">
        <v>240885</v>
      </c>
      <c r="E16" s="31">
        <v>2935772</v>
      </c>
      <c r="F16" s="32">
        <f t="shared" si="2"/>
        <v>2694887</v>
      </c>
      <c r="G16" s="33"/>
      <c r="H16" s="24" t="s">
        <v>29</v>
      </c>
      <c r="I16" s="39" t="s">
        <v>37</v>
      </c>
      <c r="J16" s="47">
        <v>4140000</v>
      </c>
      <c r="K16" s="47">
        <v>560000</v>
      </c>
      <c r="L16" s="32">
        <f t="shared" si="1"/>
        <v>-3580000</v>
      </c>
    </row>
    <row r="17" spans="1:12" x14ac:dyDescent="0.3">
      <c r="A17" s="65"/>
      <c r="B17" s="66"/>
      <c r="C17" s="67"/>
      <c r="F17" s="68"/>
      <c r="G17" s="33"/>
      <c r="H17" s="38"/>
      <c r="I17" s="39" t="s">
        <v>38</v>
      </c>
      <c r="J17" s="47"/>
      <c r="K17" s="47">
        <v>100000</v>
      </c>
      <c r="L17" s="32"/>
    </row>
    <row r="18" spans="1:12" x14ac:dyDescent="0.3">
      <c r="A18" s="45"/>
      <c r="F18" s="46"/>
      <c r="G18" s="33"/>
      <c r="H18" s="38"/>
      <c r="I18" s="39" t="s">
        <v>31</v>
      </c>
      <c r="J18" s="47">
        <v>2166000</v>
      </c>
      <c r="K18" s="47">
        <v>1500000</v>
      </c>
      <c r="L18" s="32">
        <f t="shared" si="1"/>
        <v>-666000</v>
      </c>
    </row>
    <row r="19" spans="1:12" x14ac:dyDescent="0.3">
      <c r="A19" s="45"/>
      <c r="F19" s="46"/>
      <c r="G19" s="33"/>
      <c r="H19" s="38"/>
      <c r="I19" s="39" t="s">
        <v>39</v>
      </c>
      <c r="J19" s="31">
        <v>2664000</v>
      </c>
      <c r="K19" s="31">
        <v>1288000</v>
      </c>
      <c r="L19" s="32">
        <f t="shared" si="1"/>
        <v>-1376000</v>
      </c>
    </row>
    <row r="20" spans="1:12" x14ac:dyDescent="0.3">
      <c r="A20" s="45"/>
      <c r="F20" s="46"/>
      <c r="G20" s="28"/>
      <c r="H20" s="29"/>
      <c r="I20" s="39" t="s">
        <v>40</v>
      </c>
      <c r="J20" s="31">
        <v>1700000</v>
      </c>
      <c r="K20" s="31">
        <v>432000</v>
      </c>
      <c r="L20" s="32">
        <f t="shared" si="1"/>
        <v>-1268000</v>
      </c>
    </row>
    <row r="21" spans="1:12" x14ac:dyDescent="0.3">
      <c r="A21" s="45"/>
      <c r="F21" s="46"/>
      <c r="G21" s="48" t="s">
        <v>41</v>
      </c>
      <c r="H21" s="49" t="s">
        <v>13</v>
      </c>
      <c r="I21" s="50"/>
      <c r="J21" s="50">
        <v>0</v>
      </c>
      <c r="K21" s="51">
        <f>K22</f>
        <v>69142</v>
      </c>
      <c r="L21" s="52">
        <f t="shared" si="1"/>
        <v>69142</v>
      </c>
    </row>
    <row r="22" spans="1:12" ht="17.25" thickBot="1" x14ac:dyDescent="0.35">
      <c r="A22" s="53"/>
      <c r="B22" s="54"/>
      <c r="C22" s="54"/>
      <c r="D22" s="54"/>
      <c r="E22" s="54"/>
      <c r="F22" s="55"/>
      <c r="G22" s="56"/>
      <c r="H22" s="57" t="s">
        <v>41</v>
      </c>
      <c r="I22" s="58" t="s">
        <v>41</v>
      </c>
      <c r="J22" s="58">
        <v>0</v>
      </c>
      <c r="K22" s="59">
        <v>69142</v>
      </c>
      <c r="L22" s="60">
        <f t="shared" si="1"/>
        <v>69142</v>
      </c>
    </row>
  </sheetData>
  <mergeCells count="24">
    <mergeCell ref="H13:H14"/>
    <mergeCell ref="G15:G20"/>
    <mergeCell ref="H16:H20"/>
    <mergeCell ref="G21:G22"/>
    <mergeCell ref="A7:C7"/>
    <mergeCell ref="G7:H7"/>
    <mergeCell ref="A8:A10"/>
    <mergeCell ref="B8:B10"/>
    <mergeCell ref="G8:G14"/>
    <mergeCell ref="H9:H12"/>
    <mergeCell ref="A11:A12"/>
    <mergeCell ref="B11:B12"/>
    <mergeCell ref="A13:A14"/>
    <mergeCell ref="B13:B14"/>
    <mergeCell ref="A4:F4"/>
    <mergeCell ref="G4:L4"/>
    <mergeCell ref="A5:C5"/>
    <mergeCell ref="D5:D6"/>
    <mergeCell ref="E5:E6"/>
    <mergeCell ref="F5:F6"/>
    <mergeCell ref="G5:I5"/>
    <mergeCell ref="J5:J6"/>
    <mergeCell ref="K5:K6"/>
    <mergeCell ref="L5:L6"/>
  </mergeCells>
  <phoneticPr fontId="2" type="noConversion"/>
  <pageMargins left="0.70866141732283472" right="0.70866141732283472" top="0.74803149606299213" bottom="0.3937007874015748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4</vt:i4>
      </vt:variant>
    </vt:vector>
  </HeadingPairs>
  <TitlesOfParts>
    <vt:vector size="6" baseType="lpstr">
      <vt:lpstr>손잡다 22년 결산</vt:lpstr>
      <vt:lpstr>손잡다 23년 예산</vt:lpstr>
      <vt:lpstr>'손잡다 22년 결산'!Print_Area</vt:lpstr>
      <vt:lpstr>'손잡다 23년 예산'!Print_Area</vt:lpstr>
      <vt:lpstr>'손잡다 22년 결산'!Print_Titles</vt:lpstr>
      <vt:lpstr>'손잡다 23년 예산'!Print_Titles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MK0907</dc:creator>
  <cp:lastModifiedBy>김 미경</cp:lastModifiedBy>
  <dcterms:created xsi:type="dcterms:W3CDTF">2023-02-14T03:48:07Z</dcterms:created>
  <dcterms:modified xsi:type="dcterms:W3CDTF">2023-02-14T03:51:47Z</dcterms:modified>
</cp:coreProperties>
</file>